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Nómina" sheetId="2" state="visible" r:id="rId2"/>
    <sheet xmlns:r="http://schemas.openxmlformats.org/officeDocument/2006/relationships" name="Parámetros 2026" sheetId="3" state="visible" r:id="rId3"/>
  </sheets>
  <definedNames>
    <definedName name="SMMLV">'Parámetros 2026'!$B$5</definedName>
    <definedName name="AUX">'Parámetros 2026'!$B$6</definedName>
    <definedName name="UVT">'Parámetros 2026'!$B$7</definedName>
    <definedName name="JORNADA">'Parámetros 2026'!$B$8</definedName>
    <definedName name="SALUD_T">'Parámetros 2026'!$B$9</definedName>
    <definedName name="PENSION_T">'Parámetros 2026'!$B$10</definedName>
    <definedName name="PENSION_E">'Parámetros 2026'!$B$11</definedName>
    <definedName name="SALUD_E">'Parámetros 2026'!$B$12</definedName>
    <definedName name="ARL1">'Parámetros 2026'!$B$13</definedName>
    <definedName name="CAJA">'Parámetros 2026'!$B$14</definedName>
    <definedName name="EXD">'Parámetros 2026'!$B$15</definedName>
    <definedName name="EXN">'Parámetros 2026'!$B$16</definedName>
    <definedName name="RN">'Parámetros 2026'!$B$17</definedName>
    <definedName name="DOM">'Parámetros 2026'!$B$18</definedName>
    <definedName name="INT_CES">'Parámetros 2026'!$B$19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0.000%"/>
  </numFmts>
  <fonts count="11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475569"/>
      <sz val="10"/>
    </font>
    <font>
      <b val="1"/>
      <color rgb="000F766E"/>
      <sz val="9"/>
    </font>
    <font>
      <b val="1"/>
      <color rgb="000F766E"/>
      <sz val="13"/>
    </font>
    <font>
      <b val="1"/>
      <color rgb="000F766E"/>
    </font>
    <font>
      <i val="1"/>
      <color rgb="0064748B"/>
      <sz val="9"/>
    </font>
    <font>
      <color rgb="0094A3B8"/>
      <sz val="8"/>
    </font>
    <font>
      <b val="1"/>
      <color rgb="00FFFFFF"/>
    </font>
    <font/>
    <font>
      <b val="1"/>
    </font>
  </fonts>
  <fills count="7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0F766E"/>
      </patternFill>
    </fill>
    <fill>
      <patternFill patternType="solid">
        <fgColor rgb="00CCFBF1"/>
      </patternFill>
    </fill>
    <fill>
      <patternFill patternType="solid">
        <fgColor rgb="00ECFDF5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8" fillId="6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2" borderId="1" applyProtection="1" pivotButton="0" quotePrefix="0" xfId="0">
      <protection locked="0" hidden="0"/>
    </xf>
    <xf numFmtId="0" fontId="8" fillId="3" borderId="1" applyAlignment="1" pivotButton="0" quotePrefix="0" xfId="0">
      <alignment horizontal="center" vertical="center" wrapText="1"/>
    </xf>
    <xf numFmtId="1" fontId="0" fillId="2" borderId="1" applyProtection="1" pivotButton="0" quotePrefix="0" xfId="0">
      <protection locked="0" hidden="0"/>
    </xf>
    <xf numFmtId="164" fontId="0" fillId="2" borderId="1" applyProtection="1" pivotButton="0" quotePrefix="0" xfId="0">
      <protection locked="0" hidden="0"/>
    </xf>
    <xf numFmtId="164" fontId="9" fillId="0" borderId="1" pivotButton="0" quotePrefix="0" xfId="0"/>
    <xf numFmtId="0" fontId="10" fillId="0" borderId="0" pivotButton="0" quotePrefix="0" xfId="0"/>
    <xf numFmtId="164" fontId="10" fillId="4" borderId="1" pivotButton="0" quotePrefix="0" xfId="0"/>
    <xf numFmtId="0" fontId="0" fillId="0" borderId="1" pivotButton="0" quotePrefix="0" xfId="0"/>
    <xf numFmtId="164" fontId="0" fillId="5" borderId="1" pivotButton="0" quotePrefix="0" xfId="0"/>
    <xf numFmtId="1" fontId="0" fillId="5" borderId="1" pivotButton="0" quotePrefix="0" xfId="0"/>
    <xf numFmtId="10" fontId="0" fillId="5" borderId="1" pivotButton="0" quotePrefix="0" xfId="0"/>
    <xf numFmtId="165" fontId="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Nómina mensual para pequeño negocio 2026</t>
        </is>
      </c>
      <c r="B1" s="2" t="inlineStr">
        <is>
          <t>Cuadre · cuadrelaboral.com</t>
        </is>
      </c>
    </row>
    <row r="2">
      <c r="A2" s="3" t="inlineStr">
        <is>
          <t>VERSIÓN DE MUESTRA · Compra la plantilla completa en cuadrelaboral.com/plantillas</t>
        </is>
      </c>
    </row>
    <row r="4">
      <c r="A4" s="4" t="inlineStr">
        <is>
          <t>Cómo usarla</t>
        </is>
      </c>
    </row>
    <row r="5">
      <c r="A5" s="5" t="inlineStr">
        <is>
          <t>• Registra hasta 2 empleados en la hoja «Nómina»: nombre, salario, días trabajados y horas extra.</t>
        </is>
      </c>
    </row>
    <row r="6">
      <c r="A6" s="5" t="inlineStr">
        <is>
          <t>• Calcula devengado, deducciones (salud y pensión 4% + 4%), neto a pagar y el costo total para el empleador.</t>
        </is>
      </c>
    </row>
    <row r="7">
      <c r="A7" s="5" t="inlineStr">
        <is>
          <t>• Costo empleador: pensión 12%, ARL riesgo I, caja 4%, salud 8,5% solo si el salario ≥ 10 SMMLV, y provisión de prestaciones.</t>
        </is>
      </c>
    </row>
    <row r="8">
      <c r="A8" s="5" t="inlineStr">
        <is>
          <t>• Hora ordinaria = salario / (jornada semanal × 30 / 7). Con 42 h son 180 horas al mes.</t>
        </is>
      </c>
    </row>
    <row r="10">
      <c r="A10" s="6" t="inlineStr">
        <is>
          <t>Celdas amarillas = las llenas tú. Todo lo demás se calcula solo.</t>
        </is>
      </c>
    </row>
    <row r="12">
      <c r="A12" s="7" t="inlineStr">
        <is>
          <t>Calcula gratis en línea: https://cuadrelaboral.com</t>
        </is>
      </c>
    </row>
    <row r="13">
      <c r="A13" s="8" t="inlineStr">
        <is>
          <t>Aviso: es una guía de cálculo. No reemplaza asesoría laboral o contable.</t>
        </is>
      </c>
    </row>
    <row r="15">
      <c r="A15" s="9" t="inlineStr">
        <is>
          <t>Hecho por JFredDev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9DA"/>
  <mergeCells count="1">
    <mergeCell ref="A2:E2"/>
  </mergeCells>
  <pageMargins left="0.75" right="0.75" top="1" bottom="1" header="0.5" footer="0.5"/>
  <pageSetup orientation="landscape" fitToHeight="1" fitToWidth="1"/>
  <headerFooter>
    <oddHeader>&amp;C&amp;28 &amp;KDC2626MUESTRA</oddHeader>
    <oddFooter>&amp;L&amp;8 Cuadre · cuadrelaboral.com&amp;R&amp;8 Hecho por JFredDev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Nómina del mes</t>
        </is>
      </c>
      <c r="N1" s="2" t="inlineStr">
        <is>
          <t>Cuadre · cuadrelaboral.com</t>
        </is>
      </c>
    </row>
    <row r="2">
      <c r="A2" s="3" t="inlineStr">
        <is>
          <t>VERSIÓN DE MUESTRA · Compra la plantilla completa en cuadrelaboral.com/plantillas</t>
        </is>
      </c>
    </row>
    <row r="3">
      <c r="A3" t="inlineStr">
        <is>
          <t>Periodo</t>
        </is>
      </c>
      <c r="B3" s="10" t="inlineStr">
        <is>
          <t>Octubre 2026</t>
        </is>
      </c>
    </row>
    <row r="5" ht="32" customHeight="1">
      <c r="A5" s="11" t="inlineStr">
        <is>
          <t>Empleado</t>
        </is>
      </c>
      <c r="B5" s="11" t="inlineStr">
        <is>
          <t>Salario base</t>
        </is>
      </c>
      <c r="C5" s="11" t="inlineStr">
        <is>
          <t>Días trab.</t>
        </is>
      </c>
      <c r="D5" s="11" t="inlineStr">
        <is>
          <t>HE diurnas</t>
        </is>
      </c>
      <c r="E5" s="11" t="inlineStr">
        <is>
          <t>HE nocturnas</t>
        </is>
      </c>
      <c r="F5" s="11" t="inlineStr">
        <is>
          <t>Salario devengado</t>
        </is>
      </c>
      <c r="G5" s="11" t="inlineStr">
        <is>
          <t>Horas extra $</t>
        </is>
      </c>
      <c r="H5" s="11" t="inlineStr">
        <is>
          <t>Auxilio transp.</t>
        </is>
      </c>
      <c r="I5" s="11" t="inlineStr">
        <is>
          <t>Total devengado</t>
        </is>
      </c>
      <c r="J5" s="11" t="inlineStr">
        <is>
          <t>Salud 4%</t>
        </is>
      </c>
      <c r="K5" s="11" t="inlineStr">
        <is>
          <t>Pensión 4%</t>
        </is>
      </c>
      <c r="L5" s="11" t="inlineStr">
        <is>
          <t>Neto a pagar</t>
        </is>
      </c>
      <c r="M5" s="11" t="inlineStr">
        <is>
          <t>Aportes empleador</t>
        </is>
      </c>
      <c r="N5" s="11" t="inlineStr">
        <is>
          <t>Costo total empresa</t>
        </is>
      </c>
    </row>
    <row r="6">
      <c r="A6" s="12" t="inlineStr">
        <is>
          <t>Carlos Gómez</t>
        </is>
      </c>
      <c r="B6" s="13" t="n">
        <v>1750905</v>
      </c>
      <c r="C6" s="12" t="n">
        <v>30</v>
      </c>
      <c r="D6" s="12" t="n">
        <v>4</v>
      </c>
      <c r="E6" s="12" t="n">
        <v>0</v>
      </c>
      <c r="F6" s="14">
        <f>IF(B6="","",ROUND(B6*C6/30,0))</f>
        <v/>
      </c>
      <c r="G6" s="14">
        <f>IF(B6="","",ROUND(B6/(JORNADA*30/7)*(D6*(1+EXD)+E6*(1+EXN)),0))</f>
        <v/>
      </c>
      <c r="H6" s="14">
        <f>IF(B6="","",IF(B6&lt;=2*SMMLV,ROUND(AUX*C6/30,0),0))</f>
        <v/>
      </c>
      <c r="I6" s="14">
        <f>IF(B6="","",F6+G6+H6)</f>
        <v/>
      </c>
      <c r="J6" s="14">
        <f>IF(B6="","",ROUND((F6+G6)*SALUD_T,0))</f>
        <v/>
      </c>
      <c r="K6" s="14">
        <f>IF(B6="","",ROUND((F6+G6)*PENSION_T,0))</f>
        <v/>
      </c>
      <c r="L6" s="14">
        <f>IF(B6="","",I6-J6-K6)</f>
        <v/>
      </c>
      <c r="M6" s="14">
        <f>IF(B6="","",ROUND((F6+G6)*(PENSION_E+ARL1+CAJA+IF(B6&gt;=10*SMMLV,SALUD_E,0))+I6*(1/12+1/12+0.01)+(F6+G6)*(15/360),0))</f>
        <v/>
      </c>
      <c r="N6" s="14">
        <f>IF(B6="","",I6+M6)</f>
        <v/>
      </c>
    </row>
    <row r="7">
      <c r="A7" s="12" t="inlineStr">
        <is>
          <t>Luisa Rojas</t>
        </is>
      </c>
      <c r="B7" s="13" t="n">
        <v>2300000</v>
      </c>
      <c r="C7" s="12" t="n">
        <v>30</v>
      </c>
      <c r="D7" s="12" t="n">
        <v>0</v>
      </c>
      <c r="E7" s="12" t="n">
        <v>2</v>
      </c>
      <c r="F7" s="14">
        <f>IF(B7="","",ROUND(B7*C7/30,0))</f>
        <v/>
      </c>
      <c r="G7" s="14">
        <f>IF(B7="","",ROUND(B7/(JORNADA*30/7)*(D7*(1+EXD)+E7*(1+EXN)),0))</f>
        <v/>
      </c>
      <c r="H7" s="14">
        <f>IF(B7="","",IF(B7&lt;=2*SMMLV,ROUND(AUX*C7/30,0),0))</f>
        <v/>
      </c>
      <c r="I7" s="14">
        <f>IF(B7="","",F7+G7+H7)</f>
        <v/>
      </c>
      <c r="J7" s="14">
        <f>IF(B7="","",ROUND((F7+G7)*SALUD_T,0))</f>
        <v/>
      </c>
      <c r="K7" s="14">
        <f>IF(B7="","",ROUND((F7+G7)*PENSION_T,0))</f>
        <v/>
      </c>
      <c r="L7" s="14">
        <f>IF(B7="","",I7-J7-K7)</f>
        <v/>
      </c>
      <c r="M7" s="14">
        <f>IF(B7="","",ROUND((F7+G7)*(PENSION_E+ARL1+CAJA+IF(B7&gt;=10*SMMLV,SALUD_E,0))+I7*(1/12+1/12+0.01)+(F7+G7)*(15/360),0))</f>
        <v/>
      </c>
      <c r="N7" s="14">
        <f>IF(B7="","",I7+M7)</f>
        <v/>
      </c>
    </row>
    <row r="8">
      <c r="A8" s="15" t="inlineStr">
        <is>
          <t>TOTALES</t>
        </is>
      </c>
      <c r="F8" s="16">
        <f>SUM(F6:F7)</f>
        <v/>
      </c>
      <c r="G8" s="16">
        <f>SUM(G6:G7)</f>
        <v/>
      </c>
      <c r="H8" s="16">
        <f>SUM(H6:H7)</f>
        <v/>
      </c>
      <c r="I8" s="16">
        <f>SUM(I6:I7)</f>
        <v/>
      </c>
      <c r="J8" s="16">
        <f>SUM(J6:J7)</f>
        <v/>
      </c>
      <c r="K8" s="16">
        <f>SUM(K6:K7)</f>
        <v/>
      </c>
      <c r="L8" s="16">
        <f>SUM(L6:L7)</f>
        <v/>
      </c>
      <c r="M8" s="16">
        <f>SUM(M6:M7)</f>
        <v/>
      </c>
      <c r="N8" s="16">
        <f>SUM(N6:N7)</f>
        <v/>
      </c>
    </row>
    <row r="10">
      <c r="A10" s="8" t="inlineStr">
        <is>
          <t>Aportes empleador incluye pensión, ARL, caja, salud (si aplica) y provisión mensual de cesantías, intereses, prima y vacaciones.</t>
        </is>
      </c>
    </row>
    <row r="11">
      <c r="A11" s="9" t="inlineStr">
        <is>
          <t>Hecho por JFredDev · Valores 2026: SMMLV 1.750.905. auxilio 249.095. Verifica siempre con tu contador.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9DA"/>
  <mergeCells count="1">
    <mergeCell ref="A2:E2"/>
  </mergeCells>
  <pageMargins left="0.75" right="0.75" top="1" bottom="1" header="0.5" footer="0.5"/>
  <pageSetup orientation="landscape" fitToHeight="1" fitToWidth="1"/>
  <headerFooter>
    <oddHeader>&amp;C&amp;28 &amp;KDC2626MUESTRA</oddHeader>
    <oddFooter>&amp;L&amp;8 Cuadre · cuadrelaboral.com&amp;R&amp;8 Hecho por JFredDev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44" customWidth="1" min="3" max="3"/>
  </cols>
  <sheetData>
    <row r="1">
      <c r="A1" s="1" t="inlineStr">
        <is>
          <t>Parámetros legales 2026</t>
        </is>
      </c>
      <c r="C1" s="2" t="inlineStr">
        <is>
          <t>Cuadre · cuadrelaboral.com</t>
        </is>
      </c>
    </row>
    <row r="2">
      <c r="A2" s="3" t="inlineStr">
        <is>
          <t>VERSIÓN DE MUESTRA · Compra la plantilla completa en cuadrelaboral.com/plantillas</t>
        </is>
      </c>
    </row>
    <row r="4">
      <c r="A4" s="11" t="inlineStr">
        <is>
          <t>Concepto</t>
        </is>
      </c>
      <c r="B4" s="11" t="inlineStr">
        <is>
          <t>Valor</t>
        </is>
      </c>
      <c r="C4" s="11" t="inlineStr">
        <is>
          <t>Norma</t>
        </is>
      </c>
    </row>
    <row r="5">
      <c r="A5" s="17" t="inlineStr">
        <is>
          <t>SMMLV 2026</t>
        </is>
      </c>
      <c r="B5" s="18" t="n">
        <v>1750905</v>
      </c>
      <c r="C5" s="17" t="inlineStr">
        <is>
          <t>Decreto 1469 de 2025 / 0159 de 2026</t>
        </is>
      </c>
    </row>
    <row r="6">
      <c r="A6" s="17" t="inlineStr">
        <is>
          <t>Auxilio de transporte 2026</t>
        </is>
      </c>
      <c r="B6" s="18" t="n">
        <v>249095</v>
      </c>
      <c r="C6" s="17" t="inlineStr">
        <is>
          <t>Decreto 1470 de 2025</t>
        </is>
      </c>
    </row>
    <row r="7">
      <c r="A7" s="17" t="inlineStr">
        <is>
          <t>UVT 2026</t>
        </is>
      </c>
      <c r="B7" s="18" t="n">
        <v>52374</v>
      </c>
      <c r="C7" s="17" t="inlineStr">
        <is>
          <t>Resolución DIAN 000238 de 2025</t>
        </is>
      </c>
    </row>
    <row r="8">
      <c r="A8" s="17" t="inlineStr">
        <is>
          <t>Jornada semanal (desde 15-jul-2026)</t>
        </is>
      </c>
      <c r="B8" s="19" t="n">
        <v>42</v>
      </c>
      <c r="C8" s="17" t="inlineStr">
        <is>
          <t>Ley 2101 de 2021</t>
        </is>
      </c>
    </row>
    <row r="9">
      <c r="A9" s="17" t="inlineStr">
        <is>
          <t>Salud trabajador</t>
        </is>
      </c>
      <c r="B9" s="20" t="n">
        <v>0.04</v>
      </c>
      <c r="C9" s="17" t="inlineStr">
        <is>
          <t>Ley 100 de 1993</t>
        </is>
      </c>
    </row>
    <row r="10">
      <c r="A10" s="17" t="inlineStr">
        <is>
          <t>Pensión trabajador</t>
        </is>
      </c>
      <c r="B10" s="20" t="n">
        <v>0.04</v>
      </c>
      <c r="C10" s="17" t="inlineStr">
        <is>
          <t>Ley 100 de 1993</t>
        </is>
      </c>
    </row>
    <row r="11">
      <c r="A11" s="17" t="inlineStr">
        <is>
          <t>Pensión empleador</t>
        </is>
      </c>
      <c r="B11" s="20" t="n">
        <v>0.12</v>
      </c>
      <c r="C11" s="17" t="inlineStr">
        <is>
          <t>Ley 100 de 1993</t>
        </is>
      </c>
    </row>
    <row r="12">
      <c r="A12" s="17" t="inlineStr">
        <is>
          <t>Salud empleador (si no exonerado)</t>
        </is>
      </c>
      <c r="B12" s="20" t="n">
        <v>0.08500000000000001</v>
      </c>
      <c r="C12" s="17" t="inlineStr">
        <is>
          <t>Ley 1607 de 2012: exonerado &lt; 10 SMMLV</t>
        </is>
      </c>
    </row>
    <row r="13">
      <c r="A13" s="17" t="inlineStr">
        <is>
          <t>ARL riesgo I</t>
        </is>
      </c>
      <c r="B13" s="21" t="n">
        <v>0.00522</v>
      </c>
      <c r="C13" s="17" t="inlineStr">
        <is>
          <t>Decreto 1295 de 1994</t>
        </is>
      </c>
    </row>
    <row r="14">
      <c r="A14" s="17" t="inlineStr">
        <is>
          <t>Caja de compensación</t>
        </is>
      </c>
      <c r="B14" s="20" t="n">
        <v>0.04</v>
      </c>
      <c r="C14" s="17" t="inlineStr">
        <is>
          <t>Ley 21 de 1982</t>
        </is>
      </c>
    </row>
    <row r="15">
      <c r="A15" s="17" t="inlineStr">
        <is>
          <t>Recargo extra diurna</t>
        </is>
      </c>
      <c r="B15" s="20" t="n">
        <v>0.25</v>
      </c>
      <c r="C15" s="17" t="inlineStr">
        <is>
          <t>CST art. 168</t>
        </is>
      </c>
    </row>
    <row r="16">
      <c r="A16" s="17" t="inlineStr">
        <is>
          <t>Recargo extra nocturna</t>
        </is>
      </c>
      <c r="B16" s="20" t="n">
        <v>0.75</v>
      </c>
      <c r="C16" s="17" t="inlineStr">
        <is>
          <t>CST art. 168</t>
        </is>
      </c>
    </row>
    <row r="17">
      <c r="A17" s="17" t="inlineStr">
        <is>
          <t>Recargo nocturno</t>
        </is>
      </c>
      <c r="B17" s="20" t="n">
        <v>0.35</v>
      </c>
      <c r="C17" s="17" t="inlineStr">
        <is>
          <t>CST art. 168</t>
        </is>
      </c>
    </row>
    <row r="18">
      <c r="A18" s="17" t="inlineStr">
        <is>
          <t>Recargo dominical (desde 1-jul-2026)</t>
        </is>
      </c>
      <c r="B18" s="20" t="n">
        <v>0.9</v>
      </c>
      <c r="C18" s="17" t="inlineStr">
        <is>
          <t>Ley 2466 de 2025 art. 14</t>
        </is>
      </c>
    </row>
    <row r="19">
      <c r="A19" s="17" t="inlineStr">
        <is>
          <t>Intereses cesantías anual</t>
        </is>
      </c>
      <c r="B19" s="20" t="n">
        <v>0.12</v>
      </c>
      <c r="C19" s="17" t="inlineStr">
        <is>
          <t>Ley 52 de 1975</t>
        </is>
      </c>
    </row>
    <row r="21">
      <c r="A21" s="9" t="inlineStr">
        <is>
          <t>Hecho por JFredDev · Valores 2026: SMMLV 1.750.905. auxilio 249.095. Verifica siempre con tu contador.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9DA"/>
  <mergeCells count="1">
    <mergeCell ref="A2:E2"/>
  </mergeCells>
  <pageMargins left="0.75" right="0.75" top="1" bottom="1" header="0.5" footer="0.5"/>
  <pageSetup orientation="landscape" fitToHeight="1" fitToWidth="1"/>
  <headerFooter>
    <oddHeader>&amp;C&amp;28 &amp;KDC2626MUESTRA</oddHeader>
    <oddFooter>&amp;L&amp;8 Cuadre · cuadrelaboral.com&amp;R&amp;8 Hecho por JFredDev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2026-10-14T14:35:44Z</dcterms:created>
  <dcterms:modified xmlns:dcterms="http://purl.org/dc/terms/" xmlns:xsi="http://www.w3.org/2001/XMLSchema-instance" xsi:type="dcterms:W3CDTF">2026-10-14T14:35:44Z</dcterms:modified>
</cp:coreProperties>
</file>