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1" autoFilterDateGrouping="1"/>
  </bookViews>
  <sheets>
    <sheet xmlns:r="http://schemas.openxmlformats.org/officeDocument/2006/relationships" name="Instrucciones" sheetId="1" state="visible" r:id="rId1"/>
    <sheet xmlns:r="http://schemas.openxmlformats.org/officeDocument/2006/relationships" name="Liquidación" sheetId="2" state="visible" r:id="rId2"/>
    <sheet xmlns:r="http://schemas.openxmlformats.org/officeDocument/2006/relationships" name="Parámetros 2026" sheetId="3" state="visible" r:id="rId3"/>
  </sheets>
  <definedNames>
    <definedName name="SMMLV">'Parámetros 2026'!$B$5</definedName>
    <definedName name="AUX">'Parámetros 2026'!$B$6</definedName>
    <definedName name="UVT">'Parámetros 2026'!$B$7</definedName>
    <definedName name="JORNADA">'Parámetros 2026'!$B$8</definedName>
    <definedName name="SALUD_T">'Parámetros 2026'!$B$9</definedName>
    <definedName name="PENSION_T">'Parámetros 2026'!$B$10</definedName>
    <definedName name="PENSION_E">'Parámetros 2026'!$B$11</definedName>
    <definedName name="SALUD_E">'Parámetros 2026'!$B$12</definedName>
    <definedName name="ARL1">'Parámetros 2026'!$B$13</definedName>
    <definedName name="CAJA">'Parámetros 2026'!$B$14</definedName>
    <definedName name="EXD">'Parámetros 2026'!$B$15</definedName>
    <definedName name="EXN">'Parámetros 2026'!$B$16</definedName>
    <definedName name="RN">'Parámetros 2026'!$B$17</definedName>
    <definedName name="DOM">'Parámetros 2026'!$B$18</definedName>
    <definedName name="INT_CES">'Parámetros 2026'!$B$19</definedName>
  </definedNames>
  <calcPr calcId="124519" fullCalcOnLoad="1"/>
</workbook>
</file>

<file path=xl/styles.xml><?xml version="1.0" encoding="utf-8"?>
<styleSheet xmlns="http://schemas.openxmlformats.org/spreadsheetml/2006/main">
  <numFmts count="4">
    <numFmt numFmtId="164" formatCode="&quot;$&quot;#,##0;[Red]-&quot;$&quot;#,##0"/>
    <numFmt numFmtId="165" formatCode="yyyy-mm-dd"/>
    <numFmt numFmtId="166" formatCode="dd/mm/yyyy"/>
    <numFmt numFmtId="167" formatCode="0.000%"/>
  </numFmts>
  <fonts count="12">
    <font>
      <name val="Calibri"/>
      <family val="2"/>
      <color theme="1"/>
      <sz val="11"/>
      <scheme val="minor"/>
    </font>
    <font>
      <b val="1"/>
      <color rgb="000F766E"/>
      <sz val="18"/>
    </font>
    <font>
      <i val="1"/>
      <color rgb="00475569"/>
      <sz val="10"/>
    </font>
    <font>
      <b val="1"/>
      <color rgb="000F766E"/>
      <sz val="9"/>
    </font>
    <font>
      <b val="1"/>
      <color rgb="000F766E"/>
      <sz val="13"/>
    </font>
    <font>
      <b val="1"/>
      <color rgb="000F766E"/>
    </font>
    <font>
      <i val="1"/>
      <color rgb="0064748B"/>
      <sz val="9"/>
    </font>
    <font>
      <color rgb="0094A3B8"/>
      <sz val="8"/>
    </font>
    <font>
      <b val="1"/>
      <color rgb="00FFFFFF"/>
    </font>
    <font/>
    <font>
      <color rgb="0064748B"/>
      <sz val="9"/>
    </font>
    <font>
      <b val="1"/>
    </font>
  </fonts>
  <fills count="7">
    <fill>
      <patternFill/>
    </fill>
    <fill>
      <patternFill patternType="gray125"/>
    </fill>
    <fill>
      <patternFill patternType="solid">
        <fgColor rgb="00FEF3C7"/>
      </patternFill>
    </fill>
    <fill>
      <patternFill patternType="solid">
        <fgColor rgb="000F766E"/>
      </patternFill>
    </fill>
    <fill>
      <patternFill patternType="solid">
        <fgColor rgb="00CCFBF1"/>
      </patternFill>
    </fill>
    <fill>
      <patternFill patternType="solid">
        <fgColor rgb="00ECFDF5"/>
      </patternFill>
    </fill>
    <fill>
      <patternFill patternType="solid">
        <fgColor rgb="00DC2626"/>
      </patternFill>
    </fill>
  </fills>
  <borders count="2">
    <border>
      <left/>
      <right/>
      <top/>
      <bottom/>
      <diagonal/>
    </border>
    <border>
      <left style="thin">
        <color rgb="00CBD5E1"/>
      </left>
      <right style="thin">
        <color rgb="00CBD5E1"/>
      </right>
      <top style="thin">
        <color rgb="00CBD5E1"/>
      </top>
      <bottom style="thin">
        <color rgb="00CBD5E1"/>
      </bottom>
    </border>
  </borders>
  <cellStyleXfs count="1">
    <xf numFmtId="0" fontId="0" fillId="0" borderId="0"/>
  </cellStyleXfs>
  <cellXfs count="26">
    <xf numFmtId="0" fontId="0" fillId="0" borderId="0" pivotButton="0" quotePrefix="0" xfId="0"/>
    <xf numFmtId="0" fontId="1" fillId="0" borderId="0" pivotButton="0" quotePrefix="0" xfId="0"/>
    <xf numFmtId="0" fontId="3" fillId="0" borderId="0" applyAlignment="1" pivotButton="0" quotePrefix="0" xfId="0">
      <alignment horizontal="right"/>
    </xf>
    <xf numFmtId="0" fontId="8" fillId="6" borderId="0" pivotButton="0" quotePrefix="0" xfId="0"/>
    <xf numFmtId="0" fontId="4" fillId="0" borderId="0" pivotButton="0" quotePrefix="0" xfId="0"/>
    <xf numFmtId="0" fontId="0" fillId="0" borderId="0" applyAlignment="1" pivotButton="0" quotePrefix="0" xfId="0">
      <alignment vertical="top" wrapText="1"/>
    </xf>
    <xf numFmtId="0" fontId="0" fillId="2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3" borderId="1" applyAlignment="1" pivotButton="0" quotePrefix="0" xfId="0">
      <alignment horizontal="center" vertical="center" wrapText="1"/>
    </xf>
    <xf numFmtId="0" fontId="0" fillId="0" borderId="1" pivotButton="0" quotePrefix="0" xfId="0"/>
    <xf numFmtId="0" fontId="0" fillId="2" borderId="1" applyProtection="1" pivotButton="0" quotePrefix="0" xfId="0">
      <protection locked="0" hidden="0"/>
    </xf>
    <xf numFmtId="164" fontId="0" fillId="2" borderId="1" applyProtection="1" pivotButton="0" quotePrefix="0" xfId="0">
      <protection locked="0" hidden="0"/>
    </xf>
    <xf numFmtId="166" fontId="0" fillId="2" borderId="1" applyProtection="1" pivotButton="0" quotePrefix="0" xfId="0">
      <protection locked="0" hidden="0"/>
    </xf>
    <xf numFmtId="1" fontId="0" fillId="2" borderId="1" applyProtection="1" pivotButton="0" quotePrefix="0" xfId="0">
      <protection locked="0" hidden="0"/>
    </xf>
    <xf numFmtId="164" fontId="9" fillId="0" borderId="1" pivotButton="0" quotePrefix="0" xfId="0"/>
    <xf numFmtId="0" fontId="10" fillId="0" borderId="0" pivotButton="0" quotePrefix="0" xfId="0"/>
    <xf numFmtId="1" fontId="9" fillId="0" borderId="1" pivotButton="0" quotePrefix="0" xfId="0"/>
    <xf numFmtId="166" fontId="9" fillId="0" borderId="1" pivotButton="0" quotePrefix="0" xfId="0"/>
    <xf numFmtId="0" fontId="11" fillId="0" borderId="0" pivotButton="0" quotePrefix="0" xfId="0"/>
    <xf numFmtId="164" fontId="11" fillId="4" borderId="1" pivotButton="0" quotePrefix="0" xfId="0"/>
    <xf numFmtId="164" fontId="0" fillId="5" borderId="1" pivotButton="0" quotePrefix="0" xfId="0"/>
    <xf numFmtId="1" fontId="0" fillId="5" borderId="1" pivotButton="0" quotePrefix="0" xfId="0"/>
    <xf numFmtId="10" fontId="0" fillId="5" borderId="1" pivotButton="0" quotePrefix="0" xfId="0"/>
    <xf numFmtId="167" fontId="0" fillId="5" borderId="1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styles" Target="styles.xml" Id="rId4"/><Relationship Type="http://schemas.openxmlformats.org/officeDocument/2006/relationships/theme" Target="theme/theme1.xml" Id="rId5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E15"/>
  <sheetViews>
    <sheetView showGridLines="0" workbookViewId="0">
      <selection activeCell="A1" sqref="A1"/>
    </sheetView>
  </sheetViews>
  <sheetFormatPr baseColWidth="8" defaultRowHeight="15"/>
  <cols>
    <col width="100" customWidth="1" min="1" max="1"/>
  </cols>
  <sheetData>
    <row r="1">
      <c r="A1" s="1" t="inlineStr">
        <is>
          <t>Liquidación de contrato laboral 2026</t>
        </is>
      </c>
      <c r="B1" s="2" t="inlineStr">
        <is>
          <t>Cuadre · cuadrelaboral.com</t>
        </is>
      </c>
    </row>
    <row r="2">
      <c r="A2" s="3" t="inlineStr">
        <is>
          <t>VERSIÓN DE MUESTRA · Compra la plantilla completa en cuadrelaboral.com/plantillas</t>
        </is>
      </c>
    </row>
    <row r="4">
      <c r="A4" s="4" t="inlineStr">
        <is>
          <t>Cómo usarla</t>
        </is>
      </c>
    </row>
    <row r="5">
      <c r="A5" s="5" t="inlineStr">
        <is>
          <t>• Escribe en la hoja «Liquidación» el salario mensual, las fechas de inicio y fin y lo que ya te pagaron.</t>
        </is>
      </c>
    </row>
    <row r="6">
      <c r="A6" s="5" t="inlineStr">
        <is>
          <t>• El auxilio de transporte se suma solo si el salario es de hasta 2 SMMLV.</t>
        </is>
      </c>
    </row>
    <row r="7">
      <c r="A7" s="5" t="inlineStr">
        <is>
          <t>• Cesantías, intereses, prima y vacaciones usan el año comercial de 360 días (DÍAS360), como la ley.</t>
        </is>
      </c>
    </row>
    <row r="8">
      <c r="A8" s="5" t="inlineStr">
        <is>
          <t>• La indemnización por despido sin justa causa no se incluye; consúltala en Cuadre.</t>
        </is>
      </c>
    </row>
    <row r="10">
      <c r="A10" s="6" t="inlineStr">
        <is>
          <t>Celdas amarillas = las llenas tú. Todo lo demás se calcula solo.</t>
        </is>
      </c>
    </row>
    <row r="12">
      <c r="A12" s="7" t="inlineStr">
        <is>
          <t>Calcula gratis en línea: https://cuadrelaboral.com</t>
        </is>
      </c>
    </row>
    <row r="13">
      <c r="A13" s="8" t="inlineStr">
        <is>
          <t>Aviso: es una guía de cálculo. No reemplaza asesoría laboral o contable.</t>
        </is>
      </c>
    </row>
    <row r="15">
      <c r="A15" s="9" t="inlineStr">
        <is>
          <t>Hecho por JFredDev</t>
        </is>
      </c>
    </row>
  </sheetData>
  <sheetProtection selectLockedCells="0" selectUnlockedCells="0" sheet="1" objects="0" insertRows="1" insertHyperlinks="1" autoFilter="1" scenarios="0" formatColumns="1" deleteColumns="1" insertColumns="1" pivotTables="1" deleteRows="1" formatCells="1" formatRows="1" sort="1" password="E9DA"/>
  <mergeCells count="1">
    <mergeCell ref="A2:E2"/>
  </mergeCells>
  <pageMargins left="0.75" right="0.75" top="1" bottom="1" header="0.5" footer="0.5"/>
  <pageSetup orientation="landscape" fitToHeight="1" fitToWidth="1"/>
  <headerFooter>
    <oddHeader>&amp;C&amp;28 &amp;KDC2626MUESTRA</oddHeader>
    <oddFooter>&amp;L&amp;8 Cuadre · cuadrelaboral.com&amp;R&amp;8 Hecho por JFredDev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26"/>
  <sheetViews>
    <sheetView showGridLines="0" workbookViewId="0">
      <selection activeCell="A1" sqref="A1"/>
    </sheetView>
  </sheetViews>
  <sheetFormatPr baseColWidth="8" defaultRowHeight="15"/>
  <cols>
    <col width="36" customWidth="1" min="1" max="1"/>
    <col width="18" customWidth="1" min="2" max="2"/>
    <col width="32" customWidth="1" min="3" max="3"/>
  </cols>
  <sheetData>
    <row r="1">
      <c r="A1" s="1" t="inlineStr">
        <is>
          <t>Liquidación de contrato</t>
        </is>
      </c>
      <c r="D1" s="2" t="inlineStr">
        <is>
          <t>Cuadre · cuadrelaboral.com</t>
        </is>
      </c>
    </row>
    <row r="2">
      <c r="A2" s="3" t="inlineStr">
        <is>
          <t>VERSIÓN DE MUESTRA · Compra la plantilla completa en cuadrelaboral.com/plantillas</t>
        </is>
      </c>
    </row>
    <row r="4">
      <c r="A4" s="10" t="inlineStr">
        <is>
          <t>Dato</t>
        </is>
      </c>
      <c r="B4" s="10" t="inlineStr">
        <is>
          <t>Valor</t>
        </is>
      </c>
    </row>
    <row r="5">
      <c r="A5" s="11" t="inlineStr">
        <is>
          <t>Nombre del trabajador</t>
        </is>
      </c>
      <c r="B5" s="12" t="inlineStr">
        <is>
          <t>Ana Pérez</t>
        </is>
      </c>
    </row>
    <row r="6">
      <c r="A6" s="11" t="inlineStr">
        <is>
          <t>Salario mensual</t>
        </is>
      </c>
      <c r="B6" s="13" t="n">
        <v>2000000</v>
      </c>
    </row>
    <row r="7">
      <c r="A7" s="11" t="inlineStr">
        <is>
          <t>Fecha de inicio</t>
        </is>
      </c>
      <c r="B7" s="14" t="n">
        <v>45717</v>
      </c>
    </row>
    <row r="8">
      <c r="A8" s="11" t="inlineStr">
        <is>
          <t>Fecha de terminación</t>
        </is>
      </c>
      <c r="B8" s="14" t="n">
        <v>46310</v>
      </c>
    </row>
    <row r="9">
      <c r="A9" s="11" t="inlineStr">
        <is>
          <t>Días de vacaciones ya disfrutados</t>
        </is>
      </c>
      <c r="B9" s="15" t="n">
        <v>15</v>
      </c>
    </row>
    <row r="10">
      <c r="A10" s="11" t="inlineStr">
        <is>
          <t>Cesantías del año ya consignadas</t>
        </is>
      </c>
      <c r="B10" s="13" t="n">
        <v>0</v>
      </c>
    </row>
    <row r="12">
      <c r="A12" s="10" t="inlineStr">
        <is>
          <t>Concepto</t>
        </is>
      </c>
      <c r="B12" s="10" t="inlineStr">
        <is>
          <t>Valor</t>
        </is>
      </c>
      <c r="C12" s="10" t="inlineStr">
        <is>
          <t>Cómo se calcula</t>
        </is>
      </c>
    </row>
    <row r="13">
      <c r="A13" s="11" t="inlineStr">
        <is>
          <t>Auxilio de transporte</t>
        </is>
      </c>
      <c r="B13" s="16">
        <f>IF(B6&lt;=2*SMMLV,AUX,0)</f>
        <v/>
      </c>
      <c r="C13" s="17" t="inlineStr">
        <is>
          <t>Si salario ≤ 2 SMMLV</t>
        </is>
      </c>
    </row>
    <row r="14">
      <c r="A14" s="11" t="inlineStr">
        <is>
          <t>Base prestaciones</t>
        </is>
      </c>
      <c r="B14" s="16">
        <f>B6+B13</f>
        <v/>
      </c>
      <c r="C14" s="17" t="inlineStr">
        <is>
          <t>Salario + auxilio</t>
        </is>
      </c>
    </row>
    <row r="15">
      <c r="A15" s="11" t="inlineStr">
        <is>
          <t>Días trabajados (total)</t>
        </is>
      </c>
      <c r="B15" s="18">
        <f>DAYS360(B7,B8)+1</f>
        <v/>
      </c>
      <c r="C15" s="17" t="inlineStr">
        <is>
          <t>DÍAS360</t>
        </is>
      </c>
    </row>
    <row r="16">
      <c r="A16" s="11" t="inlineStr">
        <is>
          <t>Inicio del año en curso</t>
        </is>
      </c>
      <c r="B16" s="19">
        <f>MAX(B7,DATE(YEAR(B8),1,1))</f>
        <v/>
      </c>
      <c r="C16" s="17" t="inlineStr"/>
    </row>
    <row r="17">
      <c r="A17" s="11" t="inlineStr">
        <is>
          <t>Inicio del semestre en curso</t>
        </is>
      </c>
      <c r="B17" s="19">
        <f>MAX(B7,DATE(YEAR(B8),IF(MONTH(B8)&lt;=6,1,7),1))</f>
        <v/>
      </c>
      <c r="C17" s="17" t="inlineStr"/>
    </row>
    <row r="18">
      <c r="A18" s="11" t="inlineStr">
        <is>
          <t>Días del año (cesantías)</t>
        </is>
      </c>
      <c r="B18" s="18">
        <f>DAYS360(B16,B8)+1</f>
        <v/>
      </c>
      <c r="C18" s="17" t="inlineStr"/>
    </row>
    <row r="19">
      <c r="A19" s="11" t="inlineStr">
        <is>
          <t>Días del semestre (prima)</t>
        </is>
      </c>
      <c r="B19" s="18">
        <f>DAYS360(B17,B8)+1</f>
        <v/>
      </c>
      <c r="C19" s="17" t="inlineStr"/>
    </row>
    <row r="20">
      <c r="A20" s="11" t="inlineStr">
        <is>
          <t>Cesantías</t>
        </is>
      </c>
      <c r="B20" s="16">
        <f>ROUND(B14*B18/360,0)-B10</f>
        <v/>
      </c>
      <c r="C20" s="17" t="inlineStr">
        <is>
          <t>Base × días / 360</t>
        </is>
      </c>
    </row>
    <row r="21">
      <c r="A21" s="11" t="inlineStr">
        <is>
          <t>Intereses sobre cesantías</t>
        </is>
      </c>
      <c r="B21" s="16">
        <f>ROUND((B20+B10)*B18*INT_CES/360,0)</f>
        <v/>
      </c>
      <c r="C21" s="17" t="inlineStr">
        <is>
          <t>Cesantías × días × 12% / 360</t>
        </is>
      </c>
    </row>
    <row r="22">
      <c r="A22" s="11" t="inlineStr">
        <is>
          <t>Prima de servicios</t>
        </is>
      </c>
      <c r="B22" s="16">
        <f>ROUND(B14*B19/360,0)</f>
        <v/>
      </c>
      <c r="C22" s="17" t="inlineStr">
        <is>
          <t>Base × días semestre / 360</t>
        </is>
      </c>
    </row>
    <row r="23">
      <c r="A23" s="11" t="inlineStr">
        <is>
          <t>Vacaciones pendientes</t>
        </is>
      </c>
      <c r="B23" s="16">
        <f>ROUND(B6*MAX(B15*15/360-B9,0)/30,0)</f>
        <v/>
      </c>
      <c r="C23" s="17" t="inlineStr">
        <is>
          <t>15 días hábiles por año</t>
        </is>
      </c>
    </row>
    <row r="24">
      <c r="A24" s="20" t="inlineStr">
        <is>
          <t>TOTAL LIQUIDACIÓN</t>
        </is>
      </c>
      <c r="B24" s="21">
        <f>SUM(B20:B23)</f>
        <v/>
      </c>
    </row>
    <row r="26">
      <c r="A26" s="9" t="inlineStr">
        <is>
          <t>Hecho por JFredDev · Valores 2026: SMMLV 1.750.905. auxilio 249.095. Verifica siempre con tu contador.</t>
        </is>
      </c>
    </row>
  </sheetData>
  <sheetProtection selectLockedCells="0" selectUnlockedCells="0" sheet="1" objects="0" insertRows="1" insertHyperlinks="1" autoFilter="1" scenarios="0" formatColumns="1" deleteColumns="1" insertColumns="1" pivotTables="1" deleteRows="1" formatCells="1" formatRows="1" sort="1" password="E9DA"/>
  <mergeCells count="1">
    <mergeCell ref="A2:E2"/>
  </mergeCells>
  <dataValidations count="1">
    <dataValidation sqref="B6" showDropDown="0" showInputMessage="0" showErrorMessage="0" allowBlank="0" type="whole" operator="greaterThanOrEqual">
      <formula1>0</formula1>
    </dataValidation>
  </dataValidations>
  <pageMargins left="0.75" right="0.75" top="1" bottom="1" header="0.5" footer="0.5"/>
  <pageSetup orientation="landscape" fitToHeight="1" fitToWidth="1"/>
  <headerFooter>
    <oddHeader>&amp;C&amp;28 &amp;KDC2626MUESTRA</oddHeader>
    <oddFooter>&amp;L&amp;8 Cuadre · cuadrelaboral.com&amp;R&amp;8 Hecho por JFredDev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E21"/>
  <sheetViews>
    <sheetView showGridLines="0" workbookViewId="0">
      <selection activeCell="A1" sqref="A1"/>
    </sheetView>
  </sheetViews>
  <sheetFormatPr baseColWidth="8" defaultRowHeight="15"/>
  <cols>
    <col width="38" customWidth="1" min="1" max="1"/>
    <col width="16" customWidth="1" min="2" max="2"/>
    <col width="44" customWidth="1" min="3" max="3"/>
  </cols>
  <sheetData>
    <row r="1">
      <c r="A1" s="1" t="inlineStr">
        <is>
          <t>Parámetros legales 2026</t>
        </is>
      </c>
      <c r="C1" s="2" t="inlineStr">
        <is>
          <t>Cuadre · cuadrelaboral.com</t>
        </is>
      </c>
    </row>
    <row r="2">
      <c r="A2" s="3" t="inlineStr">
        <is>
          <t>VERSIÓN DE MUESTRA · Compra la plantilla completa en cuadrelaboral.com/plantillas</t>
        </is>
      </c>
    </row>
    <row r="4">
      <c r="A4" s="10" t="inlineStr">
        <is>
          <t>Concepto</t>
        </is>
      </c>
      <c r="B4" s="10" t="inlineStr">
        <is>
          <t>Valor</t>
        </is>
      </c>
      <c r="C4" s="10" t="inlineStr">
        <is>
          <t>Norma</t>
        </is>
      </c>
    </row>
    <row r="5">
      <c r="A5" s="11" t="inlineStr">
        <is>
          <t>SMMLV 2026</t>
        </is>
      </c>
      <c r="B5" s="22" t="n">
        <v>1750905</v>
      </c>
      <c r="C5" s="11" t="inlineStr">
        <is>
          <t>Decreto 1469 de 2025 / 0159 de 2026</t>
        </is>
      </c>
    </row>
    <row r="6">
      <c r="A6" s="11" t="inlineStr">
        <is>
          <t>Auxilio de transporte 2026</t>
        </is>
      </c>
      <c r="B6" s="22" t="n">
        <v>249095</v>
      </c>
      <c r="C6" s="11" t="inlineStr">
        <is>
          <t>Decreto 1470 de 2025</t>
        </is>
      </c>
    </row>
    <row r="7">
      <c r="A7" s="11" t="inlineStr">
        <is>
          <t>UVT 2026</t>
        </is>
      </c>
      <c r="B7" s="22" t="n">
        <v>52374</v>
      </c>
      <c r="C7" s="11" t="inlineStr">
        <is>
          <t>Resolución DIAN 000238 de 2025</t>
        </is>
      </c>
    </row>
    <row r="8">
      <c r="A8" s="11" t="inlineStr">
        <is>
          <t>Jornada semanal (desde 15-jul-2026)</t>
        </is>
      </c>
      <c r="B8" s="23" t="n">
        <v>42</v>
      </c>
      <c r="C8" s="11" t="inlineStr">
        <is>
          <t>Ley 2101 de 2021</t>
        </is>
      </c>
    </row>
    <row r="9">
      <c r="A9" s="11" t="inlineStr">
        <is>
          <t>Salud trabajador</t>
        </is>
      </c>
      <c r="B9" s="24" t="n">
        <v>0.04</v>
      </c>
      <c r="C9" s="11" t="inlineStr">
        <is>
          <t>Ley 100 de 1993</t>
        </is>
      </c>
    </row>
    <row r="10">
      <c r="A10" s="11" t="inlineStr">
        <is>
          <t>Pensión trabajador</t>
        </is>
      </c>
      <c r="B10" s="24" t="n">
        <v>0.04</v>
      </c>
      <c r="C10" s="11" t="inlineStr">
        <is>
          <t>Ley 100 de 1993</t>
        </is>
      </c>
    </row>
    <row r="11">
      <c r="A11" s="11" t="inlineStr">
        <is>
          <t>Pensión empleador</t>
        </is>
      </c>
      <c r="B11" s="24" t="n">
        <v>0.12</v>
      </c>
      <c r="C11" s="11" t="inlineStr">
        <is>
          <t>Ley 100 de 1993</t>
        </is>
      </c>
    </row>
    <row r="12">
      <c r="A12" s="11" t="inlineStr">
        <is>
          <t>Salud empleador (si no exonerado)</t>
        </is>
      </c>
      <c r="B12" s="24" t="n">
        <v>0.08500000000000001</v>
      </c>
      <c r="C12" s="11" t="inlineStr">
        <is>
          <t>Ley 1607 de 2012: exonerado &lt; 10 SMMLV</t>
        </is>
      </c>
    </row>
    <row r="13">
      <c r="A13" s="11" t="inlineStr">
        <is>
          <t>ARL riesgo I</t>
        </is>
      </c>
      <c r="B13" s="25" t="n">
        <v>0.00522</v>
      </c>
      <c r="C13" s="11" t="inlineStr">
        <is>
          <t>Decreto 1295 de 1994</t>
        </is>
      </c>
    </row>
    <row r="14">
      <c r="A14" s="11" t="inlineStr">
        <is>
          <t>Caja de compensación</t>
        </is>
      </c>
      <c r="B14" s="24" t="n">
        <v>0.04</v>
      </c>
      <c r="C14" s="11" t="inlineStr">
        <is>
          <t>Ley 21 de 1982</t>
        </is>
      </c>
    </row>
    <row r="15">
      <c r="A15" s="11" t="inlineStr">
        <is>
          <t>Recargo extra diurna</t>
        </is>
      </c>
      <c r="B15" s="24" t="n">
        <v>0.25</v>
      </c>
      <c r="C15" s="11" t="inlineStr">
        <is>
          <t>CST art. 168</t>
        </is>
      </c>
    </row>
    <row r="16">
      <c r="A16" s="11" t="inlineStr">
        <is>
          <t>Recargo extra nocturna</t>
        </is>
      </c>
      <c r="B16" s="24" t="n">
        <v>0.75</v>
      </c>
      <c r="C16" s="11" t="inlineStr">
        <is>
          <t>CST art. 168</t>
        </is>
      </c>
    </row>
    <row r="17">
      <c r="A17" s="11" t="inlineStr">
        <is>
          <t>Recargo nocturno</t>
        </is>
      </c>
      <c r="B17" s="24" t="n">
        <v>0.35</v>
      </c>
      <c r="C17" s="11" t="inlineStr">
        <is>
          <t>CST art. 168</t>
        </is>
      </c>
    </row>
    <row r="18">
      <c r="A18" s="11" t="inlineStr">
        <is>
          <t>Recargo dominical (desde 1-jul-2026)</t>
        </is>
      </c>
      <c r="B18" s="24" t="n">
        <v>0.9</v>
      </c>
      <c r="C18" s="11" t="inlineStr">
        <is>
          <t>Ley 2466 de 2025 art. 14</t>
        </is>
      </c>
    </row>
    <row r="19">
      <c r="A19" s="11" t="inlineStr">
        <is>
          <t>Intereses cesantías anual</t>
        </is>
      </c>
      <c r="B19" s="24" t="n">
        <v>0.12</v>
      </c>
      <c r="C19" s="11" t="inlineStr">
        <is>
          <t>Ley 52 de 1975</t>
        </is>
      </c>
    </row>
    <row r="21">
      <c r="A21" s="9" t="inlineStr">
        <is>
          <t>Hecho por JFredDev · Valores 2026: SMMLV 1.750.905. auxilio 249.095. Verifica siempre con tu contador.</t>
        </is>
      </c>
    </row>
  </sheetData>
  <sheetProtection selectLockedCells="0" selectUnlockedCells="0" sheet="1" objects="0" insertRows="1" insertHyperlinks="1" autoFilter="1" scenarios="0" formatColumns="1" deleteColumns="1" insertColumns="1" pivotTables="1" deleteRows="1" formatCells="1" formatRows="1" sort="1" password="E9DA"/>
  <mergeCells count="1">
    <mergeCell ref="A2:E2"/>
  </mergeCells>
  <pageMargins left="0.75" right="0.75" top="1" bottom="1" header="0.5" footer="0.5"/>
  <pageSetup orientation="landscape" fitToHeight="1" fitToWidth="1"/>
  <headerFooter>
    <oddHeader>&amp;C&amp;28 &amp;KDC2626MUESTRA</oddHeader>
    <oddFooter>&amp;L&amp;8 Cuadre · cuadrelaboral.com&amp;R&amp;8 Hecho por JFredDev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2026-10-14T14:35:44Z</dcterms:created>
  <dcterms:modified xmlns:dcterms="http://purl.org/dc/terms/" xmlns:xsi="http://www.w3.org/2001/XMLSchema-instance" xsi:type="dcterms:W3CDTF">2026-10-14T14:35:44Z</dcterms:modified>
</cp:coreProperties>
</file>